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'1КВ'!$A$1:$E$49</definedName>
    <definedName name="_xlnm.Print_Area" localSheetId="1">'2кв'!$A$1:$E$51</definedName>
    <definedName name="_xlnm.Print_Area" localSheetId="2">'3кв'!$A$1:$E$51</definedName>
    <definedName name="_xlnm.Print_Area" localSheetId="3">'4кв'!$A$1:$E$49</definedName>
    <definedName name="_xlnm.Print_Area" localSheetId="4">отчет!$A$1:$C$39</definedName>
  </definedNames>
  <calcPr calcId="152511"/>
</workbook>
</file>

<file path=xl/calcChain.xml><?xml version="1.0" encoding="utf-8"?>
<calcChain xmlns="http://schemas.openxmlformats.org/spreadsheetml/2006/main">
  <c r="C19" i="27" l="1"/>
  <c r="C18" i="27"/>
  <c r="C15" i="27"/>
  <c r="C13" i="27"/>
  <c r="C14" i="27"/>
  <c r="C12" i="27"/>
  <c r="C27" i="27" l="1"/>
  <c r="C9" i="27"/>
  <c r="C10" i="27" s="1"/>
  <c r="C8" i="27"/>
  <c r="C6" i="27"/>
  <c r="C16" i="27" l="1"/>
  <c r="C21" i="27" s="1"/>
  <c r="C22" i="27" s="1"/>
  <c r="B43" i="26"/>
  <c r="B46" i="26"/>
  <c r="E23" i="26"/>
  <c r="E22" i="26"/>
  <c r="E26" i="26" s="1"/>
  <c r="B47" i="26" s="1"/>
  <c r="B48" i="26" l="1"/>
  <c r="B48" i="25"/>
  <c r="B45" i="25"/>
  <c r="E28" i="25"/>
  <c r="E26" i="25"/>
  <c r="E25" i="25"/>
  <c r="B48" i="24" l="1"/>
  <c r="E23" i="25" l="1"/>
  <c r="E22" i="25"/>
  <c r="E23" i="24"/>
  <c r="E22" i="24"/>
  <c r="E28" i="24" l="1"/>
  <c r="B49" i="24" s="1"/>
  <c r="B49" i="25"/>
  <c r="B50" i="25" s="1"/>
  <c r="E23" i="23" l="1"/>
  <c r="E22" i="23"/>
  <c r="E26" i="23" l="1"/>
  <c r="B47" i="23" s="1"/>
  <c r="B48" i="23" s="1"/>
  <c r="B45" i="24" s="1"/>
  <c r="B50" i="24" s="1"/>
</calcChain>
</file>

<file path=xl/sharedStrings.xml><?xml version="1.0" encoding="utf-8"?>
<sst xmlns="http://schemas.openxmlformats.org/spreadsheetml/2006/main" count="263" uniqueCount="99">
  <si>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</si>
  <si>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</si>
  <si>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</si>
  <si>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</si>
  <si>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</si>
  <si>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</si>
  <si>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</si>
  <si>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</si>
  <si>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</si>
  <si>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</si>
  <si>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</si>
  <si>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</si>
  <si>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</si>
  <si>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</si>
  <si>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</si>
  <si>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</si>
  <si>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</si>
  <si>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</si>
  <si>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</si>
  <si>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</si>
  <si>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</si>
  <si>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</si>
  <si>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</si>
  <si>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</si>
  <si>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ул.Юбилейная,3а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</si>
  <si>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№29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</si>
  <si>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№3а,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ул.Юбилейная</t>
    </r>
  </si>
  <si>
    <t>Стоимость материалов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</si>
  <si>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</si>
  <si>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</si>
  <si>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</si>
  <si>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</si>
  <si>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</si>
  <si>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</si>
  <si>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</si>
  <si>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 xml:space="preserve">Общехозяйственные расходы 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</si>
  <si>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Герасименко Галины Васильевны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</si>
  <si>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б/н от 10.09.2017 г.</t>
    </r>
  </si>
  <si>
    <t>1 квартал</t>
  </si>
  <si>
    <t>Остаток на начало квартала</t>
  </si>
  <si>
    <t>определена приложением № 9 к договору</t>
  </si>
  <si>
    <t>Заказчик - Собственники МКД, в лице председателя совета дома Герасименко Г.В.</t>
  </si>
  <si>
    <t xml:space="preserve">Услуги по содержанию многоквартирного дома </t>
  </si>
  <si>
    <t>Предъявлено населению  70984,23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</si>
  <si>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</si>
  <si>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</si>
  <si>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</si>
  <si>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- 1054,9м2</t>
  </si>
  <si>
    <t xml:space="preserve">           2. Всего за период с "01" 01 2023 г. по "31" 03 2023 г. выполнено работ (оказано услуг) на общую сумму  шестьдесят одна тысяча триста двадцать шесть рублей 38 копеек.</t>
  </si>
  <si>
    <t>Исполнитель - ООО ЖКХ "Локомотив", в лице директора  Бовкун А.А.</t>
  </si>
  <si>
    <t>интернет Ростелеком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</si>
  <si>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</si>
  <si>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</si>
  <si>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</si>
  <si>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</si>
  <si>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</si>
  <si>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</si>
  <si>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ремонт штукатурки боковых стен(смета)</t>
  </si>
  <si>
    <t>устройство покрытия плиты (смета)</t>
  </si>
  <si>
    <t>апрель</t>
  </si>
  <si>
    <t xml:space="preserve">           2. Всего за период с "01" 04 2023 г. по "30" 06 2023 г. выполнено работ (оказано услуг) на общую сумму  семьдесят шесть тысяч сто семнадцать рублей 29 копеек.</t>
  </si>
  <si>
    <t>ремонт входной двери и доводчика, сварка (кв.13)</t>
  </si>
  <si>
    <t>частичный ремонт балконной плитки (кв.12)</t>
  </si>
  <si>
    <t>июль</t>
  </si>
  <si>
    <t>август</t>
  </si>
  <si>
    <t>ч/ч</t>
  </si>
  <si>
    <t xml:space="preserve">           2. Всего за период с "01" 07 2023 г. по "30" 09 2023 г. выполнено работ (оказано услуг) на общую сумму семьдесят одна тысяча двести пятьдесят восемь рублей 31 копейка.</t>
  </si>
  <si>
    <t>Предъявлено населению  78579,51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</si>
  <si>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</si>
  <si>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</si>
  <si>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</si>
  <si>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шестьдесят восемь тысяч двести девяносто пять рублей 54 копейки.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</si>
  <si>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</si>
  <si>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</si>
  <si>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</si>
  <si>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</si>
  <si>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</si>
  <si>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</si>
  <si>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</si>
  <si>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</si>
  <si>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</si>
  <si>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</si>
  <si>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</si>
  <si>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</si>
  <si>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</si>
  <si>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</si>
  <si>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</si>
  <si>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</si>
  <si>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</si>
  <si>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</si>
  <si>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</si>
  <si>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</si>
  <si>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</si>
  <si>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</si>
  <si>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 Юбилейная, д. 3а</t>
  </si>
  <si>
    <t>Начислено всего 299127,48</t>
  </si>
  <si>
    <t>Непредвиденные работы 9,5 ч/ч</t>
  </si>
  <si>
    <t xml:space="preserve">   * Ремонт штукатурки боковых стен (смета)</t>
  </si>
  <si>
    <t xml:space="preserve">   * Устройство покрытия плиты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</si>
</sst>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1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0" xfId="0" applyFont="1"/>
    <xf numFmtId="0" fontId="3" fillId="0" borderId="0" xfId="0" applyFont="1" applyAlignment="1"/>
    <xf numFmtId="43" fontId="4" fillId="0" borderId="0" xfId="0" applyNumberFormat="1" applyFont="1"/>
    <xf numFmtId="164" fontId="7" fillId="0" borderId="0" xfId="1" applyNumberFormat="1" applyFont="1"/>
    <xf numFmtId="164" fontId="4" fillId="0" borderId="0" xfId="1" applyNumberFormat="1" applyFo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3" fontId="4" fillId="0" borderId="3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2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3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14" fillId="0" borderId="6" xfId="0" applyFont="1" applyBorder="1" applyAlignment="1">
      <alignment wrapText="1"/>
    </xf>
    <xf numFmtId="0" fontId="14" fillId="0" borderId="7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1" applyNumberFormat="1" applyFont="1" applyBorder="1" applyAlignment="1">
      <alignment horizontal="center"/>
    </xf>
    <xf numFmtId="164" fontId="3" fillId="0" borderId="0" xfId="0" applyNumberFormat="1" applyFont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1" zoomScaleSheetLayoutView="100" workbookViewId="0">
      <selection activeCell="E24" sqref="E24"/>
    </sheetView>
  </sheetViews>
  <sheetFormatPr defaultColWidth="9.140625" defaultRowHeight="15" x14ac:dyDescent="0.25"/>
  <cols>
    <col min="1" max="1" width="34.8554687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7" width="9.140625" style="2"/>
    <col min="8" max="8" width="12" style="2" bestFit="1" customWidth="1"/>
    <col min="9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0.7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44</v>
      </c>
      <c r="B3" s="52"/>
      <c r="C3" s="52"/>
      <c r="D3" s="52"/>
      <c r="E3" s="52"/>
    </row>
    <row r="4" spans="1:5" s="1" customFormat="1" ht="15.75" x14ac:dyDescent="0.25">
      <c r="A4" s="22" t="s">
        <v>13</v>
      </c>
      <c r="B4" s="4"/>
      <c r="C4" s="4"/>
      <c r="D4" s="53" t="s">
        <v>45</v>
      </c>
      <c r="E4" s="53"/>
    </row>
    <row r="5" spans="1:5" x14ac:dyDescent="0.25">
      <c r="A5" s="26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1" t="s">
        <v>36</v>
      </c>
      <c r="B9" s="41"/>
      <c r="C9" s="41"/>
      <c r="D9" s="41"/>
      <c r="E9" s="41"/>
    </row>
    <row r="10" spans="1:5" ht="24" customHeight="1" x14ac:dyDescent="0.25">
      <c r="A10" s="45" t="s">
        <v>14</v>
      </c>
      <c r="B10" s="46"/>
      <c r="C10" s="46"/>
      <c r="D10" s="46"/>
      <c r="E10" s="46"/>
    </row>
    <row r="11" spans="1:5" x14ac:dyDescent="0.25">
      <c r="A11" s="41" t="s">
        <v>37</v>
      </c>
      <c r="B11" s="41"/>
      <c r="C11" s="41"/>
      <c r="D11" s="41"/>
      <c r="E11" s="41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4" t="s">
        <v>2</v>
      </c>
      <c r="B14" s="47"/>
      <c r="C14" s="47"/>
      <c r="D14" s="47"/>
      <c r="E14" s="47"/>
    </row>
    <row r="15" spans="1:5" x14ac:dyDescent="0.25">
      <c r="A15" s="41" t="s">
        <v>46</v>
      </c>
      <c r="B15" s="41"/>
      <c r="C15" s="41"/>
      <c r="D15" s="41"/>
      <c r="E15" s="41"/>
    </row>
    <row r="16" spans="1:5" ht="10.5" customHeight="1" x14ac:dyDescent="0.25">
      <c r="A16" s="44" t="s">
        <v>16</v>
      </c>
      <c r="B16" s="47"/>
      <c r="C16" s="47"/>
      <c r="D16" s="47"/>
      <c r="E16" s="47"/>
    </row>
    <row r="17" spans="1:8" ht="30.75" customHeight="1" x14ac:dyDescent="0.25">
      <c r="A17" s="41" t="s">
        <v>17</v>
      </c>
      <c r="B17" s="41"/>
      <c r="C17" s="41"/>
      <c r="D17" s="41"/>
      <c r="E17" s="41"/>
    </row>
    <row r="18" spans="1:8" ht="63.75" customHeight="1" x14ac:dyDescent="0.25">
      <c r="A18" s="41" t="s">
        <v>25</v>
      </c>
      <c r="B18" s="41"/>
      <c r="C18" s="41"/>
      <c r="D18" s="41"/>
      <c r="E18" s="41"/>
    </row>
    <row r="19" spans="1:8" ht="33.75" customHeight="1" x14ac:dyDescent="0.25">
      <c r="A19" s="39" t="s">
        <v>26</v>
      </c>
      <c r="B19" s="39"/>
      <c r="C19" s="39"/>
      <c r="D19" s="39"/>
      <c r="E19" s="39"/>
    </row>
    <row r="20" spans="1:8" x14ac:dyDescent="0.25">
      <c r="A20" s="39"/>
      <c r="B20" s="39"/>
      <c r="C20" s="39"/>
      <c r="D20" s="39"/>
      <c r="E20" s="39"/>
      <c r="F20" s="2">
        <v>1054.9000000000001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14.91</v>
      </c>
      <c r="E22" s="7">
        <f>D22*F20*G20</f>
        <v>47185.677000000003</v>
      </c>
      <c r="H22" s="15"/>
    </row>
    <row r="23" spans="1:8" x14ac:dyDescent="0.25">
      <c r="A23" s="6" t="s">
        <v>35</v>
      </c>
      <c r="B23" s="8" t="s">
        <v>23</v>
      </c>
      <c r="C23" s="3" t="s">
        <v>4</v>
      </c>
      <c r="D23" s="3">
        <v>3.9</v>
      </c>
      <c r="E23" s="7">
        <f>D23*F20*G20</f>
        <v>12342.330000000002</v>
      </c>
      <c r="H23" s="15"/>
    </row>
    <row r="24" spans="1:8" ht="15.75" x14ac:dyDescent="0.25">
      <c r="A24" s="6" t="s">
        <v>27</v>
      </c>
      <c r="B24" s="8" t="s">
        <v>38</v>
      </c>
      <c r="C24" s="3" t="s">
        <v>28</v>
      </c>
      <c r="D24" s="19"/>
      <c r="E24" s="7">
        <v>1798.37</v>
      </c>
      <c r="H24" s="15"/>
    </row>
    <row r="25" spans="1:8" ht="15.75" x14ac:dyDescent="0.25">
      <c r="A25" s="31"/>
      <c r="B25" s="32"/>
      <c r="C25" s="20"/>
      <c r="D25" s="33"/>
      <c r="E25" s="21"/>
      <c r="H25" s="15"/>
    </row>
    <row r="26" spans="1:8" s="13" customFormat="1" ht="14.25" x14ac:dyDescent="0.2">
      <c r="A26" s="9" t="s">
        <v>29</v>
      </c>
      <c r="B26" s="10"/>
      <c r="C26" s="11"/>
      <c r="D26" s="11"/>
      <c r="E26" s="12">
        <f>SUM(E22:E24)</f>
        <v>61326.377000000008</v>
      </c>
    </row>
    <row r="28" spans="1:8" ht="28.5" customHeight="1" x14ac:dyDescent="0.25">
      <c r="A28" s="40" t="s">
        <v>48</v>
      </c>
      <c r="B28" s="40"/>
      <c r="C28" s="40"/>
      <c r="D28" s="40"/>
      <c r="E28" s="40"/>
    </row>
    <row r="29" spans="1:8" ht="30" customHeight="1" x14ac:dyDescent="0.25">
      <c r="A29" s="41" t="s">
        <v>21</v>
      </c>
      <c r="B29" s="41"/>
      <c r="C29" s="41"/>
      <c r="D29" s="41"/>
      <c r="E29" s="41"/>
    </row>
    <row r="30" spans="1:8" x14ac:dyDescent="0.25">
      <c r="A30" s="41" t="s">
        <v>20</v>
      </c>
      <c r="B30" s="41"/>
      <c r="C30" s="41"/>
      <c r="D30" s="41"/>
      <c r="E30" s="41"/>
    </row>
    <row r="31" spans="1:8" ht="28.5" customHeight="1" x14ac:dyDescent="0.25">
      <c r="A31" s="41" t="s">
        <v>30</v>
      </c>
      <c r="B31" s="41"/>
      <c r="C31" s="41"/>
      <c r="D31" s="41"/>
      <c r="E31" s="41"/>
    </row>
    <row r="32" spans="1:8" x14ac:dyDescent="0.25">
      <c r="A32" s="41" t="s">
        <v>18</v>
      </c>
      <c r="B32" s="41"/>
      <c r="C32" s="41"/>
      <c r="D32" s="41"/>
      <c r="E32" s="41"/>
    </row>
    <row r="33" spans="1:5" x14ac:dyDescent="0.25">
      <c r="A33" s="24"/>
      <c r="B33" s="24"/>
      <c r="C33" s="24"/>
      <c r="D33" s="24"/>
      <c r="E33" s="24"/>
    </row>
    <row r="34" spans="1:5" x14ac:dyDescent="0.25">
      <c r="A34" s="42" t="s">
        <v>5</v>
      </c>
      <c r="B34" s="42"/>
      <c r="C34" s="42"/>
      <c r="D34" s="42"/>
      <c r="E34" s="42"/>
    </row>
    <row r="35" spans="1:5" x14ac:dyDescent="0.25">
      <c r="A35" s="41" t="s">
        <v>18</v>
      </c>
      <c r="B35" s="41"/>
      <c r="C35" s="41"/>
      <c r="D35" s="41"/>
      <c r="E35" s="41"/>
    </row>
    <row r="36" spans="1:5" x14ac:dyDescent="0.25">
      <c r="A36" s="43" t="s">
        <v>49</v>
      </c>
      <c r="B36" s="43"/>
      <c r="C36" s="43"/>
      <c r="D36" s="43"/>
      <c r="E36" s="43"/>
    </row>
    <row r="37" spans="1:5" x14ac:dyDescent="0.25">
      <c r="B37" s="38" t="s">
        <v>19</v>
      </c>
      <c r="C37" s="38"/>
      <c r="D37" s="38"/>
      <c r="E37" s="5" t="s">
        <v>6</v>
      </c>
    </row>
    <row r="38" spans="1:5" x14ac:dyDescent="0.25">
      <c r="A38" s="25"/>
      <c r="B38" s="25"/>
      <c r="C38" s="25"/>
      <c r="D38" s="25"/>
      <c r="E38" s="25"/>
    </row>
    <row r="39" spans="1:5" x14ac:dyDescent="0.25">
      <c r="A39" s="43" t="s">
        <v>41</v>
      </c>
      <c r="B39" s="43"/>
      <c r="C39" s="43"/>
      <c r="D39" s="43"/>
      <c r="E39" s="43"/>
    </row>
    <row r="40" spans="1:5" x14ac:dyDescent="0.25">
      <c r="B40" s="38" t="s">
        <v>19</v>
      </c>
      <c r="C40" s="38"/>
      <c r="D40" s="38"/>
      <c r="E40" s="5" t="s">
        <v>6</v>
      </c>
    </row>
    <row r="41" spans="1:5" x14ac:dyDescent="0.25">
      <c r="A41" s="2" t="s">
        <v>47</v>
      </c>
    </row>
    <row r="42" spans="1:5" x14ac:dyDescent="0.25">
      <c r="A42" s="13" t="s">
        <v>31</v>
      </c>
    </row>
    <row r="43" spans="1:5" x14ac:dyDescent="0.25">
      <c r="A43" s="2" t="s">
        <v>39</v>
      </c>
      <c r="B43" s="16">
        <v>11230.98</v>
      </c>
    </row>
    <row r="44" spans="1:5" ht="15.75" x14ac:dyDescent="0.25">
      <c r="A44" s="23" t="s">
        <v>43</v>
      </c>
      <c r="B44" s="14"/>
    </row>
    <row r="45" spans="1:5" x14ac:dyDescent="0.25">
      <c r="A45" s="2" t="s">
        <v>32</v>
      </c>
      <c r="B45" s="17">
        <v>67850.38</v>
      </c>
    </row>
    <row r="46" spans="1:5" x14ac:dyDescent="0.25">
      <c r="A46" s="2" t="s">
        <v>50</v>
      </c>
      <c r="B46" s="17">
        <v>1350</v>
      </c>
    </row>
    <row r="47" spans="1:5" ht="30" x14ac:dyDescent="0.25">
      <c r="A47" s="23" t="s">
        <v>34</v>
      </c>
      <c r="B47" s="17">
        <f>E26</f>
        <v>61326.377000000008</v>
      </c>
    </row>
    <row r="48" spans="1:5" x14ac:dyDescent="0.25">
      <c r="A48" s="13" t="s">
        <v>33</v>
      </c>
      <c r="B48" s="16">
        <f>B43+B45+B46-B47</f>
        <v>19104.982999999993</v>
      </c>
    </row>
    <row r="49" spans="2:2" x14ac:dyDescent="0.25">
      <c r="B49" s="15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abSelected="1" view="pageBreakPreview" topLeftCell="A23" zoomScaleSheetLayoutView="100" workbookViewId="0">
      <selection activeCell="E24" sqref="E24"/>
    </sheetView>
  </sheetViews>
  <sheetFormatPr defaultColWidth="9.140625" defaultRowHeight="15" x14ac:dyDescent="0.25"/>
  <cols>
    <col min="1" max="1" width="34.8554687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7" width="9.140625" style="2"/>
    <col min="8" max="8" width="12" style="2" bestFit="1" customWidth="1"/>
    <col min="9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0.7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51</v>
      </c>
      <c r="B3" s="52"/>
      <c r="C3" s="52"/>
      <c r="D3" s="52"/>
      <c r="E3" s="52"/>
    </row>
    <row r="4" spans="1:5" s="1" customFormat="1" ht="15.75" x14ac:dyDescent="0.25">
      <c r="A4" s="22" t="s">
        <v>13</v>
      </c>
      <c r="B4" s="4"/>
      <c r="C4" s="4"/>
      <c r="D4" s="53" t="s">
        <v>52</v>
      </c>
      <c r="E4" s="53"/>
    </row>
    <row r="5" spans="1:5" x14ac:dyDescent="0.25">
      <c r="A5" s="30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1" t="s">
        <v>36</v>
      </c>
      <c r="B9" s="41"/>
      <c r="C9" s="41"/>
      <c r="D9" s="41"/>
      <c r="E9" s="41"/>
    </row>
    <row r="10" spans="1:5" ht="24" customHeight="1" x14ac:dyDescent="0.25">
      <c r="A10" s="45" t="s">
        <v>14</v>
      </c>
      <c r="B10" s="46"/>
      <c r="C10" s="46"/>
      <c r="D10" s="46"/>
      <c r="E10" s="46"/>
    </row>
    <row r="11" spans="1:5" x14ac:dyDescent="0.25">
      <c r="A11" s="41" t="s">
        <v>37</v>
      </c>
      <c r="B11" s="41"/>
      <c r="C11" s="41"/>
      <c r="D11" s="41"/>
      <c r="E11" s="41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4" t="s">
        <v>2</v>
      </c>
      <c r="B14" s="47"/>
      <c r="C14" s="47"/>
      <c r="D14" s="47"/>
      <c r="E14" s="47"/>
    </row>
    <row r="15" spans="1:5" x14ac:dyDescent="0.25">
      <c r="A15" s="41" t="s">
        <v>46</v>
      </c>
      <c r="B15" s="41"/>
      <c r="C15" s="41"/>
      <c r="D15" s="41"/>
      <c r="E15" s="41"/>
    </row>
    <row r="16" spans="1:5" ht="10.5" customHeight="1" x14ac:dyDescent="0.25">
      <c r="A16" s="44" t="s">
        <v>16</v>
      </c>
      <c r="B16" s="47"/>
      <c r="C16" s="47"/>
      <c r="D16" s="47"/>
      <c r="E16" s="47"/>
    </row>
    <row r="17" spans="1:8" ht="30.75" customHeight="1" x14ac:dyDescent="0.25">
      <c r="A17" s="41" t="s">
        <v>17</v>
      </c>
      <c r="B17" s="41"/>
      <c r="C17" s="41"/>
      <c r="D17" s="41"/>
      <c r="E17" s="41"/>
    </row>
    <row r="18" spans="1:8" ht="63.75" customHeight="1" x14ac:dyDescent="0.25">
      <c r="A18" s="41" t="s">
        <v>25</v>
      </c>
      <c r="B18" s="41"/>
      <c r="C18" s="41"/>
      <c r="D18" s="41"/>
      <c r="E18" s="41"/>
    </row>
    <row r="19" spans="1:8" ht="33.75" customHeight="1" x14ac:dyDescent="0.25">
      <c r="A19" s="39" t="s">
        <v>26</v>
      </c>
      <c r="B19" s="39"/>
      <c r="C19" s="39"/>
      <c r="D19" s="39"/>
      <c r="E19" s="39"/>
    </row>
    <row r="20" spans="1:8" x14ac:dyDescent="0.25">
      <c r="A20" s="39"/>
      <c r="B20" s="39"/>
      <c r="C20" s="39"/>
      <c r="D20" s="39"/>
      <c r="E20" s="39"/>
      <c r="F20" s="2">
        <v>1054.9000000000001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14.91</v>
      </c>
      <c r="E22" s="7">
        <f>D22*F20*G20</f>
        <v>47185.677000000003</v>
      </c>
      <c r="H22" s="15"/>
    </row>
    <row r="23" spans="1:8" x14ac:dyDescent="0.25">
      <c r="A23" s="6" t="s">
        <v>35</v>
      </c>
      <c r="B23" s="8" t="s">
        <v>23</v>
      </c>
      <c r="C23" s="3" t="s">
        <v>4</v>
      </c>
      <c r="D23" s="3">
        <v>3.9</v>
      </c>
      <c r="E23" s="7">
        <f>D23*F20*G20</f>
        <v>12342.330000000002</v>
      </c>
      <c r="H23" s="15"/>
    </row>
    <row r="24" spans="1:8" ht="15.75" x14ac:dyDescent="0.25">
      <c r="A24" s="6" t="s">
        <v>27</v>
      </c>
      <c r="B24" s="8" t="s">
        <v>53</v>
      </c>
      <c r="C24" s="3" t="s">
        <v>28</v>
      </c>
      <c r="D24" s="19"/>
      <c r="E24" s="7">
        <v>1798.37</v>
      </c>
      <c r="H24" s="15"/>
    </row>
    <row r="25" spans="1:8" ht="30" x14ac:dyDescent="0.25">
      <c r="A25" s="31" t="s">
        <v>57</v>
      </c>
      <c r="B25" s="32" t="s">
        <v>59</v>
      </c>
      <c r="C25" s="20" t="s">
        <v>28</v>
      </c>
      <c r="D25" s="33"/>
      <c r="E25" s="21">
        <v>2785.53</v>
      </c>
      <c r="H25" s="15"/>
    </row>
    <row r="26" spans="1:8" ht="15.75" x14ac:dyDescent="0.25">
      <c r="A26" s="31" t="s">
        <v>58</v>
      </c>
      <c r="B26" s="32" t="s">
        <v>59</v>
      </c>
      <c r="C26" s="20" t="s">
        <v>28</v>
      </c>
      <c r="D26" s="33"/>
      <c r="E26" s="21">
        <v>12005.38</v>
      </c>
      <c r="H26" s="15"/>
    </row>
    <row r="27" spans="1:8" ht="15.75" x14ac:dyDescent="0.25">
      <c r="A27" s="31"/>
      <c r="B27" s="32"/>
      <c r="C27" s="20"/>
      <c r="D27" s="33"/>
      <c r="E27" s="21"/>
      <c r="H27" s="15"/>
    </row>
    <row r="28" spans="1:8" s="13" customFormat="1" ht="14.25" x14ac:dyDescent="0.2">
      <c r="A28" s="9" t="s">
        <v>29</v>
      </c>
      <c r="B28" s="10"/>
      <c r="C28" s="11"/>
      <c r="D28" s="11"/>
      <c r="E28" s="12">
        <f>SUM(E22:E27)</f>
        <v>76117.287000000011</v>
      </c>
    </row>
    <row r="30" spans="1:8" ht="28.5" customHeight="1" x14ac:dyDescent="0.25">
      <c r="A30" s="40" t="s">
        <v>60</v>
      </c>
      <c r="B30" s="40"/>
      <c r="C30" s="40"/>
      <c r="D30" s="40"/>
      <c r="E30" s="40"/>
    </row>
    <row r="31" spans="1:8" ht="30" customHeight="1" x14ac:dyDescent="0.25">
      <c r="A31" s="41" t="s">
        <v>21</v>
      </c>
      <c r="B31" s="41"/>
      <c r="C31" s="41"/>
      <c r="D31" s="41"/>
      <c r="E31" s="41"/>
    </row>
    <row r="32" spans="1:8" x14ac:dyDescent="0.25">
      <c r="A32" s="41" t="s">
        <v>20</v>
      </c>
      <c r="B32" s="41"/>
      <c r="C32" s="41"/>
      <c r="D32" s="41"/>
      <c r="E32" s="41"/>
    </row>
    <row r="33" spans="1:5" ht="28.5" customHeight="1" x14ac:dyDescent="0.25">
      <c r="A33" s="41" t="s">
        <v>30</v>
      </c>
      <c r="B33" s="41"/>
      <c r="C33" s="41"/>
      <c r="D33" s="41"/>
      <c r="E33" s="41"/>
    </row>
    <row r="34" spans="1:5" x14ac:dyDescent="0.25">
      <c r="A34" s="41" t="s">
        <v>18</v>
      </c>
      <c r="B34" s="41"/>
      <c r="C34" s="41"/>
      <c r="D34" s="41"/>
      <c r="E34" s="41"/>
    </row>
    <row r="35" spans="1:5" x14ac:dyDescent="0.25">
      <c r="A35" s="28"/>
      <c r="B35" s="28"/>
      <c r="C35" s="28"/>
      <c r="D35" s="28"/>
      <c r="E35" s="28"/>
    </row>
    <row r="36" spans="1:5" x14ac:dyDescent="0.25">
      <c r="A36" s="42" t="s">
        <v>5</v>
      </c>
      <c r="B36" s="42"/>
      <c r="C36" s="42"/>
      <c r="D36" s="42"/>
      <c r="E36" s="42"/>
    </row>
    <row r="37" spans="1:5" x14ac:dyDescent="0.25">
      <c r="A37" s="41" t="s">
        <v>18</v>
      </c>
      <c r="B37" s="41"/>
      <c r="C37" s="41"/>
      <c r="D37" s="41"/>
      <c r="E37" s="41"/>
    </row>
    <row r="38" spans="1:5" x14ac:dyDescent="0.25">
      <c r="A38" s="43" t="s">
        <v>49</v>
      </c>
      <c r="B38" s="43"/>
      <c r="C38" s="43"/>
      <c r="D38" s="43"/>
      <c r="E38" s="43"/>
    </row>
    <row r="39" spans="1:5" x14ac:dyDescent="0.25">
      <c r="B39" s="38" t="s">
        <v>19</v>
      </c>
      <c r="C39" s="38"/>
      <c r="D39" s="38"/>
      <c r="E39" s="5" t="s">
        <v>6</v>
      </c>
    </row>
    <row r="40" spans="1:5" x14ac:dyDescent="0.25">
      <c r="A40" s="29"/>
      <c r="B40" s="29"/>
      <c r="C40" s="29"/>
      <c r="D40" s="29"/>
      <c r="E40" s="29"/>
    </row>
    <row r="41" spans="1:5" x14ac:dyDescent="0.25">
      <c r="A41" s="43" t="s">
        <v>41</v>
      </c>
      <c r="B41" s="43"/>
      <c r="C41" s="43"/>
      <c r="D41" s="43"/>
      <c r="E41" s="43"/>
    </row>
    <row r="42" spans="1:5" x14ac:dyDescent="0.25">
      <c r="B42" s="38" t="s">
        <v>19</v>
      </c>
      <c r="C42" s="38"/>
      <c r="D42" s="38"/>
      <c r="E42" s="5" t="s">
        <v>6</v>
      </c>
    </row>
    <row r="43" spans="1:5" x14ac:dyDescent="0.25">
      <c r="A43" s="2" t="s">
        <v>47</v>
      </c>
    </row>
    <row r="44" spans="1:5" x14ac:dyDescent="0.25">
      <c r="A44" s="13" t="s">
        <v>31</v>
      </c>
    </row>
    <row r="45" spans="1:5" x14ac:dyDescent="0.25">
      <c r="A45" s="2" t="s">
        <v>39</v>
      </c>
      <c r="B45" s="16">
        <f>'1КВ'!B48</f>
        <v>19104.982999999993</v>
      </c>
    </row>
    <row r="46" spans="1:5" ht="15.75" x14ac:dyDescent="0.25">
      <c r="A46" s="27" t="s">
        <v>43</v>
      </c>
      <c r="B46" s="14"/>
    </row>
    <row r="47" spans="1:5" x14ac:dyDescent="0.25">
      <c r="A47" s="2" t="s">
        <v>32</v>
      </c>
      <c r="B47" s="17">
        <v>71295.03</v>
      </c>
    </row>
    <row r="48" spans="1:5" x14ac:dyDescent="0.25">
      <c r="A48" s="2" t="s">
        <v>50</v>
      </c>
      <c r="B48" s="17">
        <f>150*3</f>
        <v>450</v>
      </c>
    </row>
    <row r="49" spans="1:2" ht="30" x14ac:dyDescent="0.25">
      <c r="A49" s="27" t="s">
        <v>34</v>
      </c>
      <c r="B49" s="17">
        <f>E28</f>
        <v>76117.287000000011</v>
      </c>
    </row>
    <row r="50" spans="1:2" x14ac:dyDescent="0.25">
      <c r="A50" s="13" t="s">
        <v>33</v>
      </c>
      <c r="B50" s="16">
        <f>B45+B47+B48-B49</f>
        <v>14732.725999999981</v>
      </c>
    </row>
    <row r="51" spans="1:2" x14ac:dyDescent="0.25">
      <c r="B51" s="15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0:E30"/>
    <mergeCell ref="A31:E31"/>
    <mergeCell ref="A32:E32"/>
    <mergeCell ref="A33:E33"/>
    <mergeCell ref="A34:E34"/>
    <mergeCell ref="A36:E36"/>
    <mergeCell ref="A37:E37"/>
    <mergeCell ref="A38:E38"/>
    <mergeCell ref="B39:D39"/>
    <mergeCell ref="A41:E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0" zoomScaleSheetLayoutView="100" workbookViewId="0">
      <selection activeCell="E24" sqref="E24"/>
    </sheetView>
  </sheetViews>
  <sheetFormatPr defaultColWidth="9.140625" defaultRowHeight="15" x14ac:dyDescent="0.25"/>
  <cols>
    <col min="1" max="1" width="34.8554687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7" width="9.140625" style="2"/>
    <col min="8" max="8" width="12" style="2" bestFit="1" customWidth="1"/>
    <col min="9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0.7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54</v>
      </c>
      <c r="B3" s="52"/>
      <c r="C3" s="52"/>
      <c r="D3" s="52"/>
      <c r="E3" s="52"/>
    </row>
    <row r="4" spans="1:5" s="1" customFormat="1" ht="15.75" x14ac:dyDescent="0.25">
      <c r="A4" s="22" t="s">
        <v>13</v>
      </c>
      <c r="B4" s="4"/>
      <c r="C4" s="4"/>
      <c r="D4" s="53" t="s">
        <v>55</v>
      </c>
      <c r="E4" s="53"/>
    </row>
    <row r="5" spans="1:5" x14ac:dyDescent="0.25">
      <c r="A5" s="30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1" t="s">
        <v>36</v>
      </c>
      <c r="B9" s="41"/>
      <c r="C9" s="41"/>
      <c r="D9" s="41"/>
      <c r="E9" s="41"/>
    </row>
    <row r="10" spans="1:5" ht="24" customHeight="1" x14ac:dyDescent="0.25">
      <c r="A10" s="45" t="s">
        <v>14</v>
      </c>
      <c r="B10" s="46"/>
      <c r="C10" s="46"/>
      <c r="D10" s="46"/>
      <c r="E10" s="46"/>
    </row>
    <row r="11" spans="1:5" x14ac:dyDescent="0.25">
      <c r="A11" s="41" t="s">
        <v>37</v>
      </c>
      <c r="B11" s="41"/>
      <c r="C11" s="41"/>
      <c r="D11" s="41"/>
      <c r="E11" s="41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4" t="s">
        <v>2</v>
      </c>
      <c r="B14" s="47"/>
      <c r="C14" s="47"/>
      <c r="D14" s="47"/>
      <c r="E14" s="47"/>
    </row>
    <row r="15" spans="1:5" x14ac:dyDescent="0.25">
      <c r="A15" s="41" t="s">
        <v>46</v>
      </c>
      <c r="B15" s="41"/>
      <c r="C15" s="41"/>
      <c r="D15" s="41"/>
      <c r="E15" s="41"/>
    </row>
    <row r="16" spans="1:5" ht="10.5" customHeight="1" x14ac:dyDescent="0.25">
      <c r="A16" s="44" t="s">
        <v>16</v>
      </c>
      <c r="B16" s="47"/>
      <c r="C16" s="47"/>
      <c r="D16" s="47"/>
      <c r="E16" s="47"/>
    </row>
    <row r="17" spans="1:8" ht="30.75" customHeight="1" x14ac:dyDescent="0.25">
      <c r="A17" s="41" t="s">
        <v>17</v>
      </c>
      <c r="B17" s="41"/>
      <c r="C17" s="41"/>
      <c r="D17" s="41"/>
      <c r="E17" s="41"/>
    </row>
    <row r="18" spans="1:8" ht="63.75" customHeight="1" x14ac:dyDescent="0.25">
      <c r="A18" s="41" t="s">
        <v>25</v>
      </c>
      <c r="B18" s="41"/>
      <c r="C18" s="41"/>
      <c r="D18" s="41"/>
      <c r="E18" s="41"/>
    </row>
    <row r="19" spans="1:8" ht="33.75" customHeight="1" x14ac:dyDescent="0.25">
      <c r="A19" s="39" t="s">
        <v>26</v>
      </c>
      <c r="B19" s="39"/>
      <c r="C19" s="39"/>
      <c r="D19" s="39"/>
      <c r="E19" s="39"/>
    </row>
    <row r="20" spans="1:8" x14ac:dyDescent="0.25">
      <c r="A20" s="39"/>
      <c r="B20" s="39"/>
      <c r="C20" s="39"/>
      <c r="D20" s="39"/>
      <c r="E20" s="39"/>
      <c r="F20" s="2">
        <v>1054.9000000000001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16.690000000000001</v>
      </c>
      <c r="E22" s="7">
        <f>D22*F20*G20</f>
        <v>52818.843000000008</v>
      </c>
      <c r="H22" s="15"/>
    </row>
    <row r="23" spans="1:8" x14ac:dyDescent="0.25">
      <c r="A23" s="6" t="s">
        <v>35</v>
      </c>
      <c r="B23" s="8" t="s">
        <v>23</v>
      </c>
      <c r="C23" s="3" t="s">
        <v>4</v>
      </c>
      <c r="D23" s="3">
        <v>4.3600000000000003</v>
      </c>
      <c r="E23" s="7">
        <f>D23*F20*G20</f>
        <v>13798.092000000001</v>
      </c>
      <c r="H23" s="15"/>
    </row>
    <row r="24" spans="1:8" ht="15.75" x14ac:dyDescent="0.25">
      <c r="A24" s="6" t="s">
        <v>27</v>
      </c>
      <c r="B24" s="8" t="s">
        <v>56</v>
      </c>
      <c r="C24" s="3" t="s">
        <v>28</v>
      </c>
      <c r="D24" s="19"/>
      <c r="E24" s="7">
        <v>2170.71</v>
      </c>
      <c r="H24" s="15"/>
    </row>
    <row r="25" spans="1:8" ht="30" x14ac:dyDescent="0.25">
      <c r="A25" s="31" t="s">
        <v>62</v>
      </c>
      <c r="B25" s="32" t="s">
        <v>63</v>
      </c>
      <c r="C25" s="20" t="s">
        <v>65</v>
      </c>
      <c r="D25" s="33">
        <v>4</v>
      </c>
      <c r="E25" s="21">
        <f>D25*260.07</f>
        <v>1040.28</v>
      </c>
      <c r="H25" s="15"/>
    </row>
    <row r="26" spans="1:8" ht="30" x14ac:dyDescent="0.25">
      <c r="A26" s="31" t="s">
        <v>61</v>
      </c>
      <c r="B26" s="32" t="s">
        <v>64</v>
      </c>
      <c r="C26" s="20" t="s">
        <v>65</v>
      </c>
      <c r="D26" s="33">
        <v>5.5</v>
      </c>
      <c r="E26" s="21">
        <f>D26*260.07</f>
        <v>1430.385</v>
      </c>
      <c r="H26" s="15"/>
    </row>
    <row r="27" spans="1:8" ht="15.75" x14ac:dyDescent="0.25">
      <c r="A27" s="31"/>
      <c r="B27" s="32"/>
      <c r="C27" s="20"/>
      <c r="D27" s="33"/>
      <c r="E27" s="21"/>
      <c r="H27" s="15"/>
    </row>
    <row r="28" spans="1:8" s="13" customFormat="1" ht="14.25" x14ac:dyDescent="0.2">
      <c r="A28" s="9" t="s">
        <v>29</v>
      </c>
      <c r="B28" s="10"/>
      <c r="C28" s="11"/>
      <c r="D28" s="11"/>
      <c r="E28" s="12">
        <f>SUM(E22:E27)</f>
        <v>71258.310000000012</v>
      </c>
    </row>
    <row r="30" spans="1:8" ht="28.5" customHeight="1" x14ac:dyDescent="0.25">
      <c r="A30" s="40" t="s">
        <v>66</v>
      </c>
      <c r="B30" s="40"/>
      <c r="C30" s="40"/>
      <c r="D30" s="40"/>
      <c r="E30" s="40"/>
    </row>
    <row r="31" spans="1:8" ht="30" customHeight="1" x14ac:dyDescent="0.25">
      <c r="A31" s="41" t="s">
        <v>21</v>
      </c>
      <c r="B31" s="41"/>
      <c r="C31" s="41"/>
      <c r="D31" s="41"/>
      <c r="E31" s="41"/>
    </row>
    <row r="32" spans="1:8" x14ac:dyDescent="0.25">
      <c r="A32" s="41" t="s">
        <v>20</v>
      </c>
      <c r="B32" s="41"/>
      <c r="C32" s="41"/>
      <c r="D32" s="41"/>
      <c r="E32" s="41"/>
    </row>
    <row r="33" spans="1:5" ht="28.5" customHeight="1" x14ac:dyDescent="0.25">
      <c r="A33" s="41" t="s">
        <v>30</v>
      </c>
      <c r="B33" s="41"/>
      <c r="C33" s="41"/>
      <c r="D33" s="41"/>
      <c r="E33" s="41"/>
    </row>
    <row r="34" spans="1:5" x14ac:dyDescent="0.25">
      <c r="A34" s="41" t="s">
        <v>18</v>
      </c>
      <c r="B34" s="41"/>
      <c r="C34" s="41"/>
      <c r="D34" s="41"/>
      <c r="E34" s="41"/>
    </row>
    <row r="35" spans="1:5" x14ac:dyDescent="0.25">
      <c r="A35" s="28"/>
      <c r="B35" s="28"/>
      <c r="C35" s="28"/>
      <c r="D35" s="28"/>
      <c r="E35" s="28"/>
    </row>
    <row r="36" spans="1:5" x14ac:dyDescent="0.25">
      <c r="A36" s="42" t="s">
        <v>5</v>
      </c>
      <c r="B36" s="42"/>
      <c r="C36" s="42"/>
      <c r="D36" s="42"/>
      <c r="E36" s="42"/>
    </row>
    <row r="37" spans="1:5" x14ac:dyDescent="0.25">
      <c r="A37" s="41" t="s">
        <v>18</v>
      </c>
      <c r="B37" s="41"/>
      <c r="C37" s="41"/>
      <c r="D37" s="41"/>
      <c r="E37" s="41"/>
    </row>
    <row r="38" spans="1:5" x14ac:dyDescent="0.25">
      <c r="A38" s="43" t="s">
        <v>49</v>
      </c>
      <c r="B38" s="43"/>
      <c r="C38" s="43"/>
      <c r="D38" s="43"/>
      <c r="E38" s="43"/>
    </row>
    <row r="39" spans="1:5" x14ac:dyDescent="0.25">
      <c r="B39" s="38" t="s">
        <v>19</v>
      </c>
      <c r="C39" s="38"/>
      <c r="D39" s="38"/>
      <c r="E39" s="5" t="s">
        <v>6</v>
      </c>
    </row>
    <row r="40" spans="1:5" x14ac:dyDescent="0.25">
      <c r="A40" s="29"/>
      <c r="B40" s="29"/>
      <c r="C40" s="29"/>
      <c r="D40" s="29"/>
      <c r="E40" s="29"/>
    </row>
    <row r="41" spans="1:5" x14ac:dyDescent="0.25">
      <c r="A41" s="43" t="s">
        <v>41</v>
      </c>
      <c r="B41" s="43"/>
      <c r="C41" s="43"/>
      <c r="D41" s="43"/>
      <c r="E41" s="43"/>
    </row>
    <row r="42" spans="1:5" x14ac:dyDescent="0.25">
      <c r="B42" s="38" t="s">
        <v>19</v>
      </c>
      <c r="C42" s="38"/>
      <c r="D42" s="38"/>
      <c r="E42" s="5" t="s">
        <v>6</v>
      </c>
    </row>
    <row r="43" spans="1:5" x14ac:dyDescent="0.25">
      <c r="A43" s="2" t="s">
        <v>47</v>
      </c>
    </row>
    <row r="44" spans="1:5" x14ac:dyDescent="0.25">
      <c r="A44" s="13" t="s">
        <v>31</v>
      </c>
    </row>
    <row r="45" spans="1:5" x14ac:dyDescent="0.25">
      <c r="A45" s="2" t="s">
        <v>39</v>
      </c>
      <c r="B45" s="16">
        <f>'2кв'!B50</f>
        <v>14732.725999999981</v>
      </c>
    </row>
    <row r="46" spans="1:5" ht="15.75" x14ac:dyDescent="0.25">
      <c r="A46" s="27" t="s">
        <v>67</v>
      </c>
      <c r="B46" s="14"/>
    </row>
    <row r="47" spans="1:5" x14ac:dyDescent="0.25">
      <c r="A47" s="2" t="s">
        <v>32</v>
      </c>
      <c r="B47" s="17">
        <v>70186.83</v>
      </c>
    </row>
    <row r="48" spans="1:5" x14ac:dyDescent="0.25">
      <c r="A48" s="2" t="s">
        <v>50</v>
      </c>
      <c r="B48" s="17">
        <f>150*3</f>
        <v>450</v>
      </c>
    </row>
    <row r="49" spans="1:2" ht="30" x14ac:dyDescent="0.25">
      <c r="A49" s="27" t="s">
        <v>34</v>
      </c>
      <c r="B49" s="17">
        <f>E28</f>
        <v>71258.310000000012</v>
      </c>
    </row>
    <row r="50" spans="1:2" x14ac:dyDescent="0.25">
      <c r="A50" s="13" t="s">
        <v>33</v>
      </c>
      <c r="B50" s="16">
        <f>B45+B47+B48-B49</f>
        <v>14111.24599999997</v>
      </c>
    </row>
    <row r="51" spans="1:2" x14ac:dyDescent="0.25">
      <c r="B51" s="15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2:D42"/>
    <mergeCell ref="A20:E20"/>
    <mergeCell ref="A30:E30"/>
    <mergeCell ref="A31:E31"/>
    <mergeCell ref="A32:E32"/>
    <mergeCell ref="A33:E33"/>
    <mergeCell ref="A34:E34"/>
    <mergeCell ref="A36:E36"/>
    <mergeCell ref="A37:E37"/>
    <mergeCell ref="A38:E38"/>
    <mergeCell ref="B39:D39"/>
    <mergeCell ref="A41:E4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34" zoomScaleSheetLayoutView="100" workbookViewId="0">
      <selection activeCell="E24" sqref="E24"/>
    </sheetView>
  </sheetViews>
  <sheetFormatPr defaultColWidth="9.140625" defaultRowHeight="15" x14ac:dyDescent="0.25"/>
  <cols>
    <col min="1" max="1" width="34.85546875" style="2" customWidth="1"/>
    <col min="2" max="2" width="20.28515625" style="2" customWidth="1"/>
    <col min="3" max="3" width="13" style="2" customWidth="1"/>
    <col min="4" max="4" width="14.85546875" style="2" customWidth="1"/>
    <col min="5" max="5" width="14.140625" style="2" customWidth="1"/>
    <col min="6" max="7" width="9.140625" style="2"/>
    <col min="8" max="8" width="12" style="2" bestFit="1" customWidth="1"/>
    <col min="9" max="16384" width="9.140625" style="2"/>
  </cols>
  <sheetData>
    <row r="1" spans="1:5" ht="15.75" x14ac:dyDescent="0.25">
      <c r="A1" s="49" t="s">
        <v>11</v>
      </c>
      <c r="B1" s="49"/>
      <c r="C1" s="49"/>
      <c r="D1" s="49"/>
      <c r="E1" s="49"/>
    </row>
    <row r="2" spans="1:5" ht="30.75" customHeight="1" x14ac:dyDescent="0.25">
      <c r="A2" s="50" t="s">
        <v>12</v>
      </c>
      <c r="B2" s="51"/>
      <c r="C2" s="51"/>
      <c r="D2" s="51"/>
      <c r="E2" s="51"/>
    </row>
    <row r="3" spans="1:5" x14ac:dyDescent="0.25">
      <c r="A3" s="52" t="s">
        <v>68</v>
      </c>
      <c r="B3" s="52"/>
      <c r="C3" s="52"/>
      <c r="D3" s="52"/>
      <c r="E3" s="52"/>
    </row>
    <row r="4" spans="1:5" s="1" customFormat="1" ht="15.75" x14ac:dyDescent="0.25">
      <c r="A4" s="22" t="s">
        <v>13</v>
      </c>
      <c r="B4" s="4"/>
      <c r="C4" s="4"/>
      <c r="D4" s="54"/>
      <c r="E4" s="54" t="s">
        <v>69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48" t="s">
        <v>24</v>
      </c>
      <c r="B7" s="48"/>
      <c r="C7" s="48"/>
      <c r="D7" s="48"/>
      <c r="E7" s="48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1" t="s">
        <v>36</v>
      </c>
      <c r="B9" s="41"/>
      <c r="C9" s="41"/>
      <c r="D9" s="41"/>
      <c r="E9" s="41"/>
    </row>
    <row r="10" spans="1:5" ht="24" customHeight="1" x14ac:dyDescent="0.25">
      <c r="A10" s="45" t="s">
        <v>14</v>
      </c>
      <c r="B10" s="46"/>
      <c r="C10" s="46"/>
      <c r="D10" s="46"/>
      <c r="E10" s="46"/>
    </row>
    <row r="11" spans="1:5" x14ac:dyDescent="0.25">
      <c r="A11" s="41" t="s">
        <v>37</v>
      </c>
      <c r="B11" s="41"/>
      <c r="C11" s="41"/>
      <c r="D11" s="41"/>
      <c r="E11" s="41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4" t="s">
        <v>2</v>
      </c>
      <c r="B14" s="47"/>
      <c r="C14" s="47"/>
      <c r="D14" s="47"/>
      <c r="E14" s="47"/>
    </row>
    <row r="15" spans="1:5" x14ac:dyDescent="0.25">
      <c r="A15" s="41" t="s">
        <v>46</v>
      </c>
      <c r="B15" s="41"/>
      <c r="C15" s="41"/>
      <c r="D15" s="41"/>
      <c r="E15" s="41"/>
    </row>
    <row r="16" spans="1:5" ht="10.5" customHeight="1" x14ac:dyDescent="0.25">
      <c r="A16" s="44" t="s">
        <v>16</v>
      </c>
      <c r="B16" s="47"/>
      <c r="C16" s="47"/>
      <c r="D16" s="47"/>
      <c r="E16" s="47"/>
    </row>
    <row r="17" spans="1:8" ht="30.75" customHeight="1" x14ac:dyDescent="0.25">
      <c r="A17" s="41" t="s">
        <v>17</v>
      </c>
      <c r="B17" s="41"/>
      <c r="C17" s="41"/>
      <c r="D17" s="41"/>
      <c r="E17" s="41"/>
    </row>
    <row r="18" spans="1:8" ht="63.75" customHeight="1" x14ac:dyDescent="0.25">
      <c r="A18" s="41" t="s">
        <v>25</v>
      </c>
      <c r="B18" s="41"/>
      <c r="C18" s="41"/>
      <c r="D18" s="41"/>
      <c r="E18" s="41"/>
    </row>
    <row r="19" spans="1:8" ht="33.75" customHeight="1" x14ac:dyDescent="0.25">
      <c r="A19" s="39" t="s">
        <v>26</v>
      </c>
      <c r="B19" s="39"/>
      <c r="C19" s="39"/>
      <c r="D19" s="39"/>
      <c r="E19" s="39"/>
    </row>
    <row r="20" spans="1:8" x14ac:dyDescent="0.25">
      <c r="A20" s="39"/>
      <c r="B20" s="39"/>
      <c r="C20" s="39"/>
      <c r="D20" s="39"/>
      <c r="E20" s="39"/>
      <c r="F20" s="2">
        <v>1054.9000000000001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18" t="s">
        <v>42</v>
      </c>
      <c r="B22" s="8" t="s">
        <v>40</v>
      </c>
      <c r="C22" s="3" t="s">
        <v>4</v>
      </c>
      <c r="D22" s="3">
        <v>16.690000000000001</v>
      </c>
      <c r="E22" s="7">
        <f>D22*F20*G20</f>
        <v>52818.843000000008</v>
      </c>
      <c r="H22" s="15"/>
    </row>
    <row r="23" spans="1:8" x14ac:dyDescent="0.25">
      <c r="A23" s="6" t="s">
        <v>35</v>
      </c>
      <c r="B23" s="8" t="s">
        <v>23</v>
      </c>
      <c r="C23" s="3" t="s">
        <v>4</v>
      </c>
      <c r="D23" s="3">
        <v>4.3600000000000003</v>
      </c>
      <c r="E23" s="7">
        <f>D23*F20*G20</f>
        <v>13798.092000000001</v>
      </c>
      <c r="H23" s="15"/>
    </row>
    <row r="24" spans="1:8" ht="15.75" x14ac:dyDescent="0.25">
      <c r="A24" s="6" t="s">
        <v>27</v>
      </c>
      <c r="B24" s="8" t="s">
        <v>70</v>
      </c>
      <c r="C24" s="3" t="s">
        <v>28</v>
      </c>
      <c r="D24" s="19"/>
      <c r="E24" s="7">
        <v>1678.6</v>
      </c>
      <c r="H24" s="15"/>
    </row>
    <row r="25" spans="1:8" ht="15.75" x14ac:dyDescent="0.25">
      <c r="A25" s="31"/>
      <c r="B25" s="32"/>
      <c r="C25" s="20"/>
      <c r="D25" s="33"/>
      <c r="E25" s="21"/>
      <c r="H25" s="15"/>
    </row>
    <row r="26" spans="1:8" s="13" customFormat="1" ht="14.25" x14ac:dyDescent="0.2">
      <c r="A26" s="9" t="s">
        <v>29</v>
      </c>
      <c r="B26" s="10"/>
      <c r="C26" s="11"/>
      <c r="D26" s="11"/>
      <c r="E26" s="12">
        <f>SUM(E22:E25)</f>
        <v>68295.535000000018</v>
      </c>
    </row>
    <row r="28" spans="1:8" ht="28.5" customHeight="1" x14ac:dyDescent="0.25">
      <c r="A28" s="40" t="s">
        <v>71</v>
      </c>
      <c r="B28" s="40"/>
      <c r="C28" s="40"/>
      <c r="D28" s="40"/>
      <c r="E28" s="40"/>
    </row>
    <row r="29" spans="1:8" ht="30" customHeight="1" x14ac:dyDescent="0.25">
      <c r="A29" s="41" t="s">
        <v>21</v>
      </c>
      <c r="B29" s="41"/>
      <c r="C29" s="41"/>
      <c r="D29" s="41"/>
      <c r="E29" s="41"/>
    </row>
    <row r="30" spans="1:8" x14ac:dyDescent="0.25">
      <c r="A30" s="41" t="s">
        <v>20</v>
      </c>
      <c r="B30" s="41"/>
      <c r="C30" s="41"/>
      <c r="D30" s="41"/>
      <c r="E30" s="41"/>
    </row>
    <row r="31" spans="1:8" ht="28.5" customHeight="1" x14ac:dyDescent="0.25">
      <c r="A31" s="41" t="s">
        <v>30</v>
      </c>
      <c r="B31" s="41"/>
      <c r="C31" s="41"/>
      <c r="D31" s="41"/>
      <c r="E31" s="41"/>
    </row>
    <row r="32" spans="1:8" x14ac:dyDescent="0.25">
      <c r="A32" s="41" t="s">
        <v>18</v>
      </c>
      <c r="B32" s="41"/>
      <c r="C32" s="41"/>
      <c r="D32" s="41"/>
      <c r="E32" s="41"/>
    </row>
    <row r="33" spans="1:5" x14ac:dyDescent="0.25">
      <c r="A33" s="34"/>
      <c r="B33" s="34"/>
      <c r="C33" s="34"/>
      <c r="D33" s="34"/>
      <c r="E33" s="34"/>
    </row>
    <row r="34" spans="1:5" x14ac:dyDescent="0.25">
      <c r="A34" s="42" t="s">
        <v>5</v>
      </c>
      <c r="B34" s="42"/>
      <c r="C34" s="42"/>
      <c r="D34" s="42"/>
      <c r="E34" s="42"/>
    </row>
    <row r="35" spans="1:5" x14ac:dyDescent="0.25">
      <c r="A35" s="41" t="s">
        <v>18</v>
      </c>
      <c r="B35" s="41"/>
      <c r="C35" s="41"/>
      <c r="D35" s="41"/>
      <c r="E35" s="41"/>
    </row>
    <row r="36" spans="1:5" x14ac:dyDescent="0.25">
      <c r="A36" s="43" t="s">
        <v>49</v>
      </c>
      <c r="B36" s="43"/>
      <c r="C36" s="43"/>
      <c r="D36" s="43"/>
      <c r="E36" s="43"/>
    </row>
    <row r="37" spans="1:5" x14ac:dyDescent="0.25">
      <c r="B37" s="38" t="s">
        <v>19</v>
      </c>
      <c r="C37" s="38"/>
      <c r="D37" s="38"/>
      <c r="E37" s="5" t="s">
        <v>6</v>
      </c>
    </row>
    <row r="38" spans="1:5" x14ac:dyDescent="0.25">
      <c r="A38" s="36"/>
      <c r="B38" s="36"/>
      <c r="C38" s="36"/>
      <c r="D38" s="36"/>
      <c r="E38" s="36"/>
    </row>
    <row r="39" spans="1:5" x14ac:dyDescent="0.25">
      <c r="A39" s="43" t="s">
        <v>41</v>
      </c>
      <c r="B39" s="43"/>
      <c r="C39" s="43"/>
      <c r="D39" s="43"/>
      <c r="E39" s="43"/>
    </row>
    <row r="40" spans="1:5" x14ac:dyDescent="0.25">
      <c r="B40" s="38" t="s">
        <v>19</v>
      </c>
      <c r="C40" s="38"/>
      <c r="D40" s="38"/>
      <c r="E40" s="5" t="s">
        <v>6</v>
      </c>
    </row>
    <row r="41" spans="1:5" x14ac:dyDescent="0.25">
      <c r="A41" s="2" t="s">
        <v>47</v>
      </c>
    </row>
    <row r="42" spans="1:5" x14ac:dyDescent="0.25">
      <c r="A42" s="13" t="s">
        <v>31</v>
      </c>
    </row>
    <row r="43" spans="1:5" x14ac:dyDescent="0.25">
      <c r="A43" s="2" t="s">
        <v>39</v>
      </c>
      <c r="B43" s="16">
        <f>'3кв'!B50</f>
        <v>14111.24599999997</v>
      </c>
    </row>
    <row r="44" spans="1:5" ht="15.75" x14ac:dyDescent="0.25">
      <c r="A44" s="35" t="s">
        <v>67</v>
      </c>
      <c r="B44" s="14"/>
    </row>
    <row r="45" spans="1:5" x14ac:dyDescent="0.25">
      <c r="A45" s="2" t="s">
        <v>32</v>
      </c>
      <c r="B45" s="17">
        <v>72523.47</v>
      </c>
    </row>
    <row r="46" spans="1:5" x14ac:dyDescent="0.25">
      <c r="A46" s="2" t="s">
        <v>50</v>
      </c>
      <c r="B46" s="17">
        <f>150*3</f>
        <v>450</v>
      </c>
    </row>
    <row r="47" spans="1:5" ht="30" x14ac:dyDescent="0.25">
      <c r="A47" s="35" t="s">
        <v>34</v>
      </c>
      <c r="B47" s="17">
        <f>E26</f>
        <v>68295.535000000018</v>
      </c>
    </row>
    <row r="48" spans="1:5" x14ac:dyDescent="0.25">
      <c r="A48" s="13" t="s">
        <v>33</v>
      </c>
      <c r="B48" s="16">
        <f>B43+B45+B46-B47</f>
        <v>18789.180999999953</v>
      </c>
    </row>
    <row r="49" spans="2:2" x14ac:dyDescent="0.25">
      <c r="B49" s="15"/>
    </row>
  </sheetData>
  <mergeCells count="29">
    <mergeCell ref="A34:E34"/>
    <mergeCell ref="A35:E35"/>
    <mergeCell ref="A36:E36"/>
    <mergeCell ref="B37:D37"/>
    <mergeCell ref="A39:E39"/>
    <mergeCell ref="B40:D40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view="pageBreakPreview" topLeftCell="A16" zoomScaleSheetLayoutView="100" workbookViewId="0">
      <selection activeCell="D22" sqref="D22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5" t="s">
        <v>72</v>
      </c>
      <c r="B1" s="55"/>
      <c r="C1" s="55"/>
      <c r="D1" s="56"/>
    </row>
    <row r="2" spans="1:5" ht="15.75" x14ac:dyDescent="0.25">
      <c r="A2" s="57" t="s">
        <v>73</v>
      </c>
      <c r="B2" s="57"/>
      <c r="C2" s="57"/>
      <c r="D2" s="14"/>
    </row>
    <row r="3" spans="1:5" ht="15.75" x14ac:dyDescent="0.25">
      <c r="A3" s="57" t="s">
        <v>74</v>
      </c>
      <c r="B3" s="57"/>
      <c r="C3" s="57"/>
      <c r="D3" s="14"/>
    </row>
    <row r="4" spans="1:5" ht="15.75" x14ac:dyDescent="0.25">
      <c r="A4" s="55" t="s">
        <v>94</v>
      </c>
      <c r="B4" s="55"/>
      <c r="C4" s="55"/>
      <c r="D4" s="56"/>
    </row>
    <row r="5" spans="1:5" ht="15.75" x14ac:dyDescent="0.25">
      <c r="A5" s="58"/>
      <c r="B5" s="58"/>
      <c r="C5" s="58"/>
      <c r="D5" s="1"/>
    </row>
    <row r="6" spans="1:5" ht="15.75" x14ac:dyDescent="0.25">
      <c r="A6" s="14"/>
      <c r="B6" s="59" t="s">
        <v>75</v>
      </c>
      <c r="C6" s="60">
        <f>'1КВ'!B43</f>
        <v>11230.98</v>
      </c>
      <c r="D6" s="61"/>
    </row>
    <row r="7" spans="1:5" ht="15.75" x14ac:dyDescent="0.25">
      <c r="A7" s="62" t="s">
        <v>76</v>
      </c>
      <c r="B7" s="59" t="s">
        <v>95</v>
      </c>
      <c r="C7" s="60"/>
      <c r="D7" s="61"/>
    </row>
    <row r="8" spans="1:5" ht="15.75" x14ac:dyDescent="0.25">
      <c r="B8" s="63" t="s">
        <v>77</v>
      </c>
      <c r="C8" s="64">
        <f>'1КВ'!B45+'2кв'!B47+'3кв'!B47+'4кв'!B45</f>
        <v>281855.70999999996</v>
      </c>
      <c r="D8" s="65"/>
    </row>
    <row r="9" spans="1:5" ht="30" x14ac:dyDescent="0.25">
      <c r="B9" s="66" t="s">
        <v>78</v>
      </c>
      <c r="C9" s="64">
        <f>'1КВ'!B46+'2кв'!B48+'3кв'!B48+'4кв'!B46</f>
        <v>2700</v>
      </c>
      <c r="D9" s="65"/>
    </row>
    <row r="10" spans="1:5" ht="15.75" x14ac:dyDescent="0.25">
      <c r="A10" s="67"/>
      <c r="B10" s="63" t="s">
        <v>79</v>
      </c>
      <c r="C10" s="68">
        <f>SUM(C8:C9)</f>
        <v>284555.70999999996</v>
      </c>
      <c r="D10" s="61"/>
    </row>
    <row r="11" spans="1:5" ht="15.75" x14ac:dyDescent="0.25">
      <c r="A11" s="1"/>
      <c r="B11" s="69"/>
      <c r="C11" s="70"/>
      <c r="D11" s="71"/>
    </row>
    <row r="12" spans="1:5" ht="15.75" x14ac:dyDescent="0.25">
      <c r="A12" s="72" t="s">
        <v>80</v>
      </c>
      <c r="B12" s="18" t="s">
        <v>42</v>
      </c>
      <c r="C12" s="64">
        <f>'1КВ'!E22+'2кв'!E22+'3кв'!E22+'4кв'!E22</f>
        <v>200009.04000000004</v>
      </c>
      <c r="D12" s="71"/>
    </row>
    <row r="13" spans="1:5" ht="15.75" x14ac:dyDescent="0.25">
      <c r="A13" s="72"/>
      <c r="B13" s="6" t="s">
        <v>35</v>
      </c>
      <c r="C13" s="64">
        <f>'1КВ'!E23+'2кв'!E23+'3кв'!E23+'4кв'!E23</f>
        <v>52280.844000000012</v>
      </c>
      <c r="D13" s="71"/>
    </row>
    <row r="14" spans="1:5" ht="15.75" x14ac:dyDescent="0.25">
      <c r="A14" s="1"/>
      <c r="B14" s="6" t="s">
        <v>27</v>
      </c>
      <c r="C14" s="64">
        <f>'1КВ'!E24+'2кв'!E24+'3кв'!E24+'4кв'!E24</f>
        <v>7446.0499999999993</v>
      </c>
      <c r="D14" s="71"/>
      <c r="E14" s="73"/>
    </row>
    <row r="15" spans="1:5" ht="15.75" x14ac:dyDescent="0.25">
      <c r="A15" s="72"/>
      <c r="B15" s="74" t="s">
        <v>96</v>
      </c>
      <c r="C15" s="64">
        <f>'3кв'!E26+'3кв'!E25</f>
        <v>2470.665</v>
      </c>
      <c r="D15" s="71"/>
    </row>
    <row r="16" spans="1:5" ht="15.75" x14ac:dyDescent="0.25">
      <c r="A16" s="72"/>
      <c r="B16" s="75" t="s">
        <v>81</v>
      </c>
      <c r="C16" s="64">
        <f>SUM(C18:C20)</f>
        <v>14790.91</v>
      </c>
      <c r="D16" s="71"/>
    </row>
    <row r="17" spans="1:5" ht="15.75" x14ac:dyDescent="0.25">
      <c r="A17" s="72"/>
      <c r="B17" s="75" t="s">
        <v>82</v>
      </c>
      <c r="C17" s="64"/>
      <c r="D17" s="71"/>
    </row>
    <row r="18" spans="1:5" ht="15.75" x14ac:dyDescent="0.25">
      <c r="A18" s="72"/>
      <c r="B18" s="76" t="s">
        <v>97</v>
      </c>
      <c r="C18" s="64">
        <f>'2кв'!E25</f>
        <v>2785.53</v>
      </c>
      <c r="D18" s="71"/>
    </row>
    <row r="19" spans="1:5" ht="15.75" x14ac:dyDescent="0.25">
      <c r="A19" s="72" t="s">
        <v>18</v>
      </c>
      <c r="B19" s="77" t="s">
        <v>98</v>
      </c>
      <c r="C19" s="64">
        <f>'2кв'!E26</f>
        <v>12005.38</v>
      </c>
      <c r="D19" s="71"/>
    </row>
    <row r="20" spans="1:5" ht="15.75" x14ac:dyDescent="0.25">
      <c r="A20" s="72"/>
      <c r="B20" s="75"/>
      <c r="C20" s="64"/>
      <c r="D20" s="71"/>
    </row>
    <row r="21" spans="1:5" ht="15.75" x14ac:dyDescent="0.25">
      <c r="A21" s="1"/>
      <c r="B21" s="78" t="s">
        <v>83</v>
      </c>
      <c r="C21" s="68">
        <f>SUM(C12:C16)</f>
        <v>276997.50900000002</v>
      </c>
      <c r="D21" s="71"/>
      <c r="E21" s="73"/>
    </row>
    <row r="22" spans="1:5" ht="15.75" x14ac:dyDescent="0.25">
      <c r="A22" s="1"/>
      <c r="B22" s="79" t="s">
        <v>84</v>
      </c>
      <c r="C22" s="68">
        <f>C6+C10-C21</f>
        <v>18789.180999999924</v>
      </c>
      <c r="D22" s="71"/>
    </row>
    <row r="23" spans="1:5" ht="15.75" x14ac:dyDescent="0.25">
      <c r="A23" s="1"/>
      <c r="B23" s="62"/>
      <c r="C23" s="62"/>
      <c r="D23" s="71"/>
    </row>
    <row r="24" spans="1:5" ht="15.75" x14ac:dyDescent="0.25">
      <c r="A24" s="1"/>
      <c r="B24" s="80" t="s">
        <v>85</v>
      </c>
      <c r="C24" s="80"/>
      <c r="D24" s="71"/>
    </row>
    <row r="25" spans="1:5" ht="15.75" x14ac:dyDescent="0.25">
      <c r="A25" s="1"/>
      <c r="B25" s="80" t="s">
        <v>86</v>
      </c>
      <c r="C25" s="81">
        <v>21749.79</v>
      </c>
      <c r="D25" s="71"/>
    </row>
    <row r="26" spans="1:5" ht="15.75" x14ac:dyDescent="0.25">
      <c r="A26" s="1"/>
      <c r="B26" s="82" t="s">
        <v>87</v>
      </c>
      <c r="C26" s="83">
        <v>39021.56</v>
      </c>
      <c r="D26" s="71"/>
    </row>
    <row r="27" spans="1:5" ht="15.75" x14ac:dyDescent="0.25">
      <c r="A27" s="1"/>
      <c r="B27" s="80" t="s">
        <v>88</v>
      </c>
      <c r="C27" s="81">
        <f>C26-C25</f>
        <v>17271.769999999997</v>
      </c>
      <c r="D27" s="71"/>
    </row>
    <row r="28" spans="1:5" ht="15.75" x14ac:dyDescent="0.25">
      <c r="A28" s="1"/>
      <c r="B28" s="62"/>
      <c r="C28" s="84"/>
      <c r="D28" s="71"/>
    </row>
    <row r="29" spans="1:5" ht="15.75" x14ac:dyDescent="0.25">
      <c r="A29" s="1"/>
      <c r="B29" s="62"/>
      <c r="C29" s="62"/>
      <c r="D29" s="71"/>
    </row>
    <row r="30" spans="1:5" ht="15.75" x14ac:dyDescent="0.25">
      <c r="A30" s="1"/>
      <c r="B30" s="62"/>
      <c r="C30" s="62"/>
      <c r="D30" s="71"/>
    </row>
    <row r="31" spans="1:5" ht="15.75" x14ac:dyDescent="0.25">
      <c r="A31" s="1"/>
      <c r="B31" s="62"/>
      <c r="C31" s="62"/>
      <c r="D31" s="71"/>
    </row>
    <row r="32" spans="1:5" ht="15.75" x14ac:dyDescent="0.25">
      <c r="A32" s="1" t="s">
        <v>89</v>
      </c>
      <c r="B32" s="62" t="s">
        <v>90</v>
      </c>
      <c r="C32" s="62"/>
      <c r="D32" s="71"/>
    </row>
    <row r="33" spans="1:4" ht="15.75" x14ac:dyDescent="0.25">
      <c r="A33" s="1"/>
      <c r="B33" s="62" t="s">
        <v>91</v>
      </c>
      <c r="C33" s="62"/>
      <c r="D33" s="71"/>
    </row>
    <row r="34" spans="1:4" ht="15.75" x14ac:dyDescent="0.25">
      <c r="A34" s="1"/>
      <c r="B34" s="62" t="s">
        <v>92</v>
      </c>
      <c r="C34" s="62"/>
      <c r="D34" s="71"/>
    </row>
    <row r="35" spans="1:4" ht="15.75" x14ac:dyDescent="0.25">
      <c r="A35" s="1"/>
      <c r="B35" s="62"/>
      <c r="C35" s="62"/>
      <c r="D35" s="71"/>
    </row>
    <row r="36" spans="1:4" ht="15.75" x14ac:dyDescent="0.25">
      <c r="A36" s="1"/>
      <c r="B36" s="62"/>
      <c r="C36" s="62"/>
      <c r="D36" s="71"/>
    </row>
    <row r="37" spans="1:4" ht="15.75" x14ac:dyDescent="0.25">
      <c r="A37" s="1"/>
      <c r="B37" s="62" t="s">
        <v>93</v>
      </c>
      <c r="C37" s="62"/>
      <c r="D37" s="71"/>
    </row>
    <row r="38" spans="1:4" ht="15.75" x14ac:dyDescent="0.25">
      <c r="A38" s="1"/>
      <c r="B38" s="62"/>
      <c r="C38" s="62"/>
      <c r="D38" s="71"/>
    </row>
    <row r="39" spans="1:4" ht="15.75" x14ac:dyDescent="0.25">
      <c r="A39" s="1"/>
      <c r="B39" s="62"/>
      <c r="C39" s="62"/>
      <c r="D39" s="71"/>
    </row>
    <row r="40" spans="1:4" ht="15.75" x14ac:dyDescent="0.25">
      <c r="A40" s="1"/>
      <c r="B40" s="62"/>
      <c r="C40" s="62"/>
      <c r="D40" s="71"/>
    </row>
    <row r="41" spans="1:4" ht="15.75" x14ac:dyDescent="0.25">
      <c r="A41" s="1"/>
      <c r="B41" s="62"/>
      <c r="C41" s="62"/>
      <c r="D41" s="71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2024-02-28T08:40:52Z</dcterms:modified>
</cp:coreProperties>
</file>